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_PlanDeClassement_PetitesCommunes\01_Administration_Generale\1.5_Communication municipale\Site Internet\2019\"/>
    </mc:Choice>
  </mc:AlternateContent>
  <bookViews>
    <workbookView xWindow="0" yWindow="0" windowWidth="21570" windowHeight="10380"/>
  </bookViews>
  <sheets>
    <sheet name="Feuil1" sheetId="1" r:id="rId1"/>
    <sheet name="Feuil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6" i="1" l="1"/>
  <c r="B75" i="1"/>
  <c r="B74" i="1"/>
  <c r="B72" i="1"/>
  <c r="B73" i="1"/>
  <c r="B67" i="1" l="1"/>
  <c r="B46" i="1"/>
  <c r="B66" i="1"/>
  <c r="B65" i="1"/>
  <c r="B64" i="1"/>
  <c r="B63" i="1"/>
  <c r="B62" i="1"/>
  <c r="B45" i="1"/>
  <c r="B38" i="1"/>
  <c r="B37" i="1"/>
  <c r="B30" i="1"/>
  <c r="B29" i="1"/>
  <c r="B22" i="1"/>
  <c r="B21" i="1"/>
  <c r="B14" i="1"/>
  <c r="B23" i="1" l="1"/>
  <c r="B24" i="1" l="1"/>
  <c r="B56" i="1" l="1"/>
  <c r="B55" i="1"/>
  <c r="B54" i="1"/>
  <c r="B53" i="1"/>
  <c r="B47" i="1"/>
  <c r="B39" i="1"/>
  <c r="B31" i="1"/>
  <c r="B40" i="1" l="1"/>
  <c r="B48" i="1"/>
  <c r="B32" i="1"/>
  <c r="B15" i="1"/>
  <c r="B16" i="1" l="1"/>
</calcChain>
</file>

<file path=xl/sharedStrings.xml><?xml version="1.0" encoding="utf-8"?>
<sst xmlns="http://schemas.openxmlformats.org/spreadsheetml/2006/main" count="89" uniqueCount="62">
  <si>
    <t>pour les 100 premiersm2</t>
  </si>
  <si>
    <t>total payé par l'interessé</t>
  </si>
  <si>
    <t>taxe totale pour l'interessé avec un taux communal de 5%</t>
  </si>
  <si>
    <t>(2000x1x7,9%)</t>
  </si>
  <si>
    <t>pour les 50 m2 supplémentaires</t>
  </si>
  <si>
    <t>pour les 100 premiers m2</t>
  </si>
  <si>
    <t>pour les 100 m2 supplémentaires</t>
  </si>
  <si>
    <t>pour les 150 m2 supplémentaires</t>
  </si>
  <si>
    <t>En cas de construction de piscine , il convient de rajouter</t>
  </si>
  <si>
    <t>piscine de 28m2</t>
  </si>
  <si>
    <t>piscine de 32 m2</t>
  </si>
  <si>
    <t>piscine de 36 m2</t>
  </si>
  <si>
    <t>piscine de 45 m2</t>
  </si>
  <si>
    <t>(200x28x7,9%)</t>
  </si>
  <si>
    <t>(200x32x7,9%)</t>
  </si>
  <si>
    <t>(200x36x7,9%)</t>
  </si>
  <si>
    <t>(200x45x7,9%)</t>
  </si>
  <si>
    <t xml:space="preserve">Exemple calcul maison individuelle de 250 m2 de surface taxable et une place extérieure de stationnement </t>
  </si>
  <si>
    <t xml:space="preserve">Exemple calcul maison individuelle de 200 m2 de surface taxable et une place extérieure de stationnement </t>
  </si>
  <si>
    <t>Exemple calcul maison individuelle de 150 m2 de surface taxable et une place extérieure de stationnement</t>
  </si>
  <si>
    <t xml:space="preserve">Exemple calcul maison individuelle de 100 m2 de surface taxable et une place extérieure de stationnement </t>
  </si>
  <si>
    <t>Attention!  En cas de prêt à taux zéro, il existe des exonérations non prises en compte dans ces calculs</t>
  </si>
  <si>
    <t xml:space="preserve">1 place exterieure de stationnement </t>
  </si>
  <si>
    <t xml:space="preserve">1 place extérieure de stationnement </t>
  </si>
  <si>
    <t xml:space="preserve">taxe totale pour l'interessé </t>
  </si>
  <si>
    <t>(exemple maison 100m2 et garage 40 m2 : surface taxable = 140m2)</t>
  </si>
  <si>
    <t>elle  comprend aussi  les parties dédiées au stationnement intérieur</t>
  </si>
  <si>
    <t>Exemple calcul maison individuelle de 125 m2 de surface taxable et une place extérieure de stationnement</t>
  </si>
  <si>
    <t xml:space="preserve"> les 100m2</t>
  </si>
  <si>
    <t>La surface taxable n'est pas la même chose que la Surface de Plancher ,</t>
  </si>
  <si>
    <t>la simulation de calcul tient compte de la taxe d'aménagement (5% part communale 2,5% part départementale) et de la redevance d'archéologie préventive 0,4% )</t>
  </si>
  <si>
    <t>Pour les travaux non soumis à redevance d'archéologie  préventive, le taux total à retenir est 7,4 % et non pas 7,9%</t>
  </si>
  <si>
    <t>Simulations  de calculs pour taxe d'aménagement  et redevance d'archéologie préventive (valeurs de 2019)</t>
  </si>
  <si>
    <t>la valeur de référence est fixée à 753 euros pour l'année 2019</t>
  </si>
  <si>
    <t>(100x7,9%x(753/2))</t>
  </si>
  <si>
    <t>(25x7,9%x753)</t>
  </si>
  <si>
    <t>(50x7,9%x753)</t>
  </si>
  <si>
    <t>(100x7,9%x753)</t>
  </si>
  <si>
    <t>(150x7,9%x753)</t>
  </si>
  <si>
    <t>(10x7,9%x753)</t>
  </si>
  <si>
    <t>(20x7,9%x753)</t>
  </si>
  <si>
    <t>(30x7,9%x753)</t>
  </si>
  <si>
    <t>(40x7,9%x753)</t>
  </si>
  <si>
    <t xml:space="preserve">Exemple de calcul pour garages isolés ou extension avec surface taxable existante ayant déjà atteint </t>
  </si>
  <si>
    <t>garage isolé  ou extension de 10 m2</t>
  </si>
  <si>
    <t>garage isolé ou extension de 20 m2</t>
  </si>
  <si>
    <t>garage isolé  ou extension  de 30 m2</t>
  </si>
  <si>
    <t>garage isolé  ou extension de 40 m2</t>
  </si>
  <si>
    <t>garage isolé  ou extension de 50 m2</t>
  </si>
  <si>
    <t>garage isolé ou extension de 100 m2</t>
  </si>
  <si>
    <t>abri de jardin isolé  10m2</t>
  </si>
  <si>
    <t>abri de jardin isolé  20m2</t>
  </si>
  <si>
    <t>abri de jardin isolé  30 m2</t>
  </si>
  <si>
    <t>abri de jardin isolé  40 m2</t>
  </si>
  <si>
    <t>(10x5,4%x753)</t>
  </si>
  <si>
    <t>(20x5,4%x753</t>
  </si>
  <si>
    <t xml:space="preserve">Exemple de calcul pour abris de jardins  isolés avec surface taxable existante ayant déjà atteint 100m2  </t>
  </si>
  <si>
    <t>(exonération automatique de la part départementale)</t>
  </si>
  <si>
    <t>(30x5,4%x753)</t>
  </si>
  <si>
    <t>(40x5,4%x753)</t>
  </si>
  <si>
    <t>abri de jardin isolé  50 m2</t>
  </si>
  <si>
    <t>(50x5,4%x753)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</si>
</sst>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00A249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4" xfId="0" applyFont="1" applyBorder="1"/>
    <xf numFmtId="0" fontId="3" fillId="0" borderId="0" xfId="0" applyFont="1"/>
    <xf numFmtId="0" fontId="4" fillId="0" borderId="0" xfId="0" applyFont="1"/>
    <xf numFmtId="0" fontId="0" fillId="0" borderId="9" xfId="0" applyFont="1" applyBorder="1"/>
    <xf numFmtId="0" fontId="0" fillId="0" borderId="0" xfId="0" applyFont="1" applyBorder="1"/>
    <xf numFmtId="0" fontId="0" fillId="0" borderId="1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5" xfId="0" applyFont="1" applyBorder="1"/>
    <xf numFmtId="0" fontId="0" fillId="0" borderId="6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0" xfId="0" applyFont="1" applyBorder="1"/>
    <xf numFmtId="0" fontId="5" fillId="0" borderId="2" xfId="0" applyFont="1" applyBorder="1"/>
    <xf numFmtId="0" fontId="7" fillId="0" borderId="10" xfId="0" applyFont="1" applyBorder="1"/>
    <xf numFmtId="0" fontId="7" fillId="0" borderId="11" xfId="0" applyFont="1" applyBorder="1"/>
    <xf numFmtId="0" fontId="8" fillId="0" borderId="0" xfId="0" applyFont="1"/>
    <xf numFmtId="0" fontId="9" fillId="0" borderId="0" xfId="0" applyFont="1"/>
    <xf numFmtId="0" fontId="2" fillId="0" borderId="0" xfId="0" applyFont="1" applyBorder="1"/>
    <xf numFmtId="0" fontId="6" fillId="0" borderId="0" xfId="0" applyFont="1" applyBorder="1"/>
    <xf numFmtId="0" fontId="0" fillId="0" borderId="0" xfId="0" applyBorder="1"/>
    <xf numFmtId="0" fontId="7" fillId="0" borderId="0" xfId="0" applyFont="1" applyBorder="1"/>
    <xf numFmtId="0" fontId="0" fillId="0" borderId="0" xfId="0" applyFont="1" applyFill="1" applyBorder="1"/>
    <xf numFmtId="0" fontId="0" fillId="0" borderId="2" xfId="0" applyFont="1" applyBorder="1"/>
    <xf numFmtId="0" fontId="7" fillId="0" borderId="5" xfId="0" applyFont="1" applyBorder="1"/>
    <xf numFmtId="0" fontId="7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A249"/>
      <color rgb="FF005828"/>
      <color rgb="FF006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abSelected="1" workbookViewId="0">
      <selection activeCell="I68" sqref="I68"/>
    </sheetView>
  </sheetViews>
  <sheetFormatPr baseColWidth="10" defaultRowHeight="15" x14ac:dyDescent="0.25"/>
  <cols>
    <col min="1" max="1" width="35.85546875" customWidth="1"/>
    <col min="4" max="4" width="8.28515625" customWidth="1"/>
    <col min="5" max="5" width="11.42578125" hidden="1" customWidth="1"/>
    <col min="6" max="6" width="32.140625" customWidth="1"/>
    <col min="10" max="10" width="6.42578125" customWidth="1"/>
    <col min="11" max="11" width="11.42578125" hidden="1" customWidth="1"/>
    <col min="12" max="12" width="12.85546875" customWidth="1"/>
  </cols>
  <sheetData>
    <row r="1" spans="1:12" ht="18.75" x14ac:dyDescent="0.3">
      <c r="A1" s="4" t="s">
        <v>32</v>
      </c>
      <c r="B1" s="4"/>
      <c r="C1" s="5"/>
      <c r="D1" s="5"/>
      <c r="E1" s="5"/>
      <c r="F1" s="5"/>
      <c r="G1" s="5"/>
    </row>
    <row r="2" spans="1:12" ht="18.75" x14ac:dyDescent="0.3">
      <c r="A2" s="4"/>
      <c r="B2" s="4"/>
      <c r="C2" s="5"/>
      <c r="D2" s="5"/>
      <c r="E2" s="5"/>
      <c r="F2" s="5"/>
      <c r="G2" s="5"/>
    </row>
    <row r="3" spans="1:12" x14ac:dyDescent="0.25">
      <c r="A3" s="20" t="s">
        <v>29</v>
      </c>
      <c r="B3" s="20"/>
      <c r="C3" s="20"/>
      <c r="D3" s="20"/>
      <c r="E3" s="20"/>
      <c r="F3" s="20"/>
      <c r="G3" s="19"/>
      <c r="H3" s="19"/>
      <c r="I3" s="19"/>
      <c r="J3" s="19"/>
      <c r="K3" s="2"/>
      <c r="L3" s="2"/>
    </row>
    <row r="4" spans="1:12" x14ac:dyDescent="0.25">
      <c r="A4" s="20" t="s">
        <v>26</v>
      </c>
      <c r="B4" s="20"/>
      <c r="C4" s="20"/>
      <c r="D4" s="20"/>
      <c r="E4" s="20"/>
      <c r="F4" s="20"/>
      <c r="G4" s="19"/>
      <c r="H4" s="19"/>
      <c r="I4" s="19"/>
      <c r="J4" s="19"/>
      <c r="K4" s="2"/>
      <c r="L4" s="2"/>
    </row>
    <row r="5" spans="1:12" x14ac:dyDescent="0.25">
      <c r="A5" s="20" t="s">
        <v>25</v>
      </c>
      <c r="B5" s="20"/>
      <c r="C5" s="20"/>
      <c r="D5" s="20"/>
      <c r="E5" s="20"/>
      <c r="F5" s="20"/>
      <c r="G5" s="19"/>
      <c r="H5" s="19"/>
      <c r="I5" s="19"/>
      <c r="J5" s="19"/>
      <c r="K5" s="2"/>
      <c r="L5" s="2"/>
    </row>
    <row r="6" spans="1:12" x14ac:dyDescent="0.25">
      <c r="A6" s="20" t="s">
        <v>21</v>
      </c>
      <c r="B6" s="20"/>
      <c r="C6" s="20"/>
      <c r="D6" s="20"/>
      <c r="E6" s="20"/>
      <c r="F6" s="20"/>
      <c r="G6" s="19"/>
      <c r="H6" s="19"/>
      <c r="I6" s="19"/>
      <c r="J6" s="19"/>
      <c r="K6" s="2"/>
      <c r="L6" s="2"/>
    </row>
    <row r="7" spans="1:12" x14ac:dyDescent="0.25">
      <c r="A7" s="20" t="s">
        <v>33</v>
      </c>
      <c r="B7" s="20"/>
      <c r="C7" s="20"/>
      <c r="D7" s="20"/>
      <c r="E7" s="20"/>
      <c r="F7" s="20"/>
      <c r="G7" s="19"/>
      <c r="H7" s="19"/>
      <c r="I7" s="19"/>
      <c r="J7" s="19"/>
      <c r="K7" s="2"/>
      <c r="L7" s="2"/>
    </row>
    <row r="8" spans="1:12" x14ac:dyDescent="0.25">
      <c r="A8" s="20"/>
      <c r="B8" s="20"/>
      <c r="C8" s="20"/>
      <c r="D8" s="20"/>
      <c r="E8" s="20"/>
      <c r="F8" s="20"/>
      <c r="G8" s="19"/>
      <c r="H8" s="19"/>
      <c r="I8" s="19"/>
      <c r="J8" s="19"/>
      <c r="K8" s="2"/>
      <c r="L8" s="2"/>
    </row>
    <row r="9" spans="1:12" x14ac:dyDescent="0.25">
      <c r="A9" s="20" t="s">
        <v>30</v>
      </c>
      <c r="B9" s="20"/>
      <c r="C9" s="20"/>
      <c r="D9" s="20"/>
      <c r="E9" s="20"/>
      <c r="F9" s="20"/>
      <c r="G9" s="19"/>
      <c r="H9" s="19"/>
      <c r="I9" s="19"/>
      <c r="J9" s="19"/>
      <c r="K9" s="2"/>
      <c r="L9" s="2"/>
    </row>
    <row r="10" spans="1:12" x14ac:dyDescent="0.25">
      <c r="A10" s="20" t="s">
        <v>31</v>
      </c>
      <c r="B10" s="20"/>
      <c r="C10" s="20"/>
      <c r="D10" s="20"/>
      <c r="E10" s="20"/>
      <c r="F10" s="20"/>
      <c r="G10" s="19"/>
      <c r="H10" s="19"/>
      <c r="I10" s="19"/>
      <c r="J10" s="19"/>
      <c r="K10" s="2"/>
      <c r="L10" s="2"/>
    </row>
    <row r="11" spans="1:12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5">
      <c r="A12" s="1" t="s">
        <v>20</v>
      </c>
      <c r="B12" s="1"/>
      <c r="C12" s="1"/>
      <c r="D12" s="1"/>
      <c r="E12" s="1"/>
      <c r="F12" s="1"/>
      <c r="G12" s="1"/>
      <c r="H12" s="1"/>
      <c r="I12" s="2"/>
      <c r="J12" s="2"/>
      <c r="K12" s="2"/>
      <c r="L12" s="2"/>
    </row>
    <row r="13" spans="1:12" ht="12.75" customHeight="1" x14ac:dyDescent="0.25">
      <c r="A13" s="6"/>
      <c r="B13" s="16" t="s">
        <v>2</v>
      </c>
      <c r="C13" s="13"/>
      <c r="D13" s="13"/>
      <c r="E13" s="13"/>
      <c r="F13" s="3"/>
      <c r="G13" s="7"/>
      <c r="H13" s="15"/>
      <c r="I13" s="15"/>
      <c r="J13" s="15"/>
      <c r="K13" s="21"/>
      <c r="L13" s="7"/>
    </row>
    <row r="14" spans="1:12" x14ac:dyDescent="0.25">
      <c r="A14" s="17" t="s">
        <v>0</v>
      </c>
      <c r="B14" s="11">
        <f>100*7.9%*376.5</f>
        <v>2974.35</v>
      </c>
      <c r="C14" s="7" t="s">
        <v>34</v>
      </c>
      <c r="D14" s="7"/>
      <c r="E14" s="7"/>
      <c r="F14" s="8"/>
      <c r="G14" s="7"/>
      <c r="H14" s="7"/>
      <c r="I14" s="7"/>
      <c r="J14" s="7"/>
      <c r="K14" s="7"/>
      <c r="L14" s="7"/>
    </row>
    <row r="15" spans="1:12" x14ac:dyDescent="0.25">
      <c r="A15" s="17" t="s">
        <v>22</v>
      </c>
      <c r="B15" s="11">
        <f>2000*7.9%</f>
        <v>158</v>
      </c>
      <c r="C15" s="7" t="s">
        <v>3</v>
      </c>
      <c r="D15" s="7"/>
      <c r="E15" s="7"/>
      <c r="F15" s="8"/>
      <c r="G15" s="7"/>
      <c r="H15" s="7"/>
      <c r="I15" s="7"/>
      <c r="J15" s="7"/>
      <c r="K15" s="7"/>
      <c r="L15" s="7"/>
    </row>
    <row r="16" spans="1:12" x14ac:dyDescent="0.25">
      <c r="A16" s="18" t="s">
        <v>1</v>
      </c>
      <c r="B16" s="12">
        <f>SUM(B14:B15)</f>
        <v>3132.35</v>
      </c>
      <c r="C16" s="9"/>
      <c r="D16" s="9"/>
      <c r="E16" s="9"/>
      <c r="F16" s="10"/>
      <c r="G16" s="7"/>
      <c r="H16" s="7"/>
      <c r="I16" s="7"/>
      <c r="J16" s="7"/>
      <c r="K16" s="7"/>
      <c r="L16" s="7"/>
    </row>
    <row r="17" spans="1:13" x14ac:dyDescent="0.25">
      <c r="A17" s="24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3" x14ac:dyDescent="0.25">
      <c r="A18" s="24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3" x14ac:dyDescent="0.25">
      <c r="A19" s="1" t="s">
        <v>27</v>
      </c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3" ht="13.5" customHeight="1" x14ac:dyDescent="0.25">
      <c r="A20" s="6"/>
      <c r="B20" s="16" t="s">
        <v>2</v>
      </c>
      <c r="C20" s="13"/>
      <c r="D20" s="13"/>
      <c r="E20" s="13"/>
      <c r="F20" s="14"/>
      <c r="G20" s="22"/>
      <c r="H20" s="15"/>
      <c r="I20" s="15"/>
      <c r="J20" s="15"/>
      <c r="K20" s="15"/>
      <c r="L20" s="22"/>
      <c r="M20" s="23"/>
    </row>
    <row r="21" spans="1:13" x14ac:dyDescent="0.25">
      <c r="A21" s="17" t="s">
        <v>5</v>
      </c>
      <c r="B21" s="11">
        <f>100*7.9%*376.5</f>
        <v>2974.35</v>
      </c>
      <c r="C21" s="7" t="s">
        <v>34</v>
      </c>
      <c r="D21" s="7"/>
      <c r="E21" s="7"/>
      <c r="F21" s="8"/>
      <c r="G21" s="7"/>
      <c r="H21" s="7"/>
      <c r="I21" s="7"/>
      <c r="J21" s="7"/>
      <c r="K21" s="7"/>
      <c r="L21" s="7"/>
      <c r="M21" s="23"/>
    </row>
    <row r="22" spans="1:13" x14ac:dyDescent="0.25">
      <c r="A22" s="17" t="s">
        <v>4</v>
      </c>
      <c r="B22" s="11">
        <f>25*7.9%*753</f>
        <v>1487.175</v>
      </c>
      <c r="C22" s="7" t="s">
        <v>35</v>
      </c>
      <c r="D22" s="7"/>
      <c r="E22" s="7"/>
      <c r="F22" s="8"/>
      <c r="G22" s="7"/>
      <c r="H22" s="7"/>
      <c r="I22" s="7"/>
      <c r="J22" s="7"/>
      <c r="K22" s="7"/>
      <c r="L22" s="7"/>
      <c r="M22" s="23"/>
    </row>
    <row r="23" spans="1:13" x14ac:dyDescent="0.25">
      <c r="A23" s="17" t="s">
        <v>23</v>
      </c>
      <c r="B23" s="11">
        <f>2000*7.9%</f>
        <v>158</v>
      </c>
      <c r="C23" s="7" t="s">
        <v>3</v>
      </c>
      <c r="D23" s="7"/>
      <c r="E23" s="7"/>
      <c r="F23" s="8"/>
      <c r="G23" s="7"/>
      <c r="H23" s="7"/>
      <c r="I23" s="7"/>
      <c r="J23" s="7"/>
      <c r="K23" s="7"/>
      <c r="L23" s="7"/>
      <c r="M23" s="23"/>
    </row>
    <row r="24" spans="1:13" x14ac:dyDescent="0.25">
      <c r="A24" s="18" t="s">
        <v>1</v>
      </c>
      <c r="B24" s="12">
        <f>SUM(B21:B23)</f>
        <v>4619.5249999999996</v>
      </c>
      <c r="C24" s="9"/>
      <c r="D24" s="9"/>
      <c r="E24" s="9"/>
      <c r="F24" s="10"/>
      <c r="G24" s="7"/>
      <c r="H24" s="7"/>
      <c r="I24" s="7"/>
      <c r="J24" s="7"/>
      <c r="K24" s="7"/>
      <c r="L24" s="7"/>
      <c r="M24" s="23"/>
    </row>
    <row r="25" spans="1:13" x14ac:dyDescent="0.25">
      <c r="A25" s="24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23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3" x14ac:dyDescent="0.25">
      <c r="A27" s="1" t="s">
        <v>19</v>
      </c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3" ht="13.5" customHeight="1" x14ac:dyDescent="0.25">
      <c r="A28" s="6"/>
      <c r="B28" s="16" t="s">
        <v>2</v>
      </c>
      <c r="C28" s="13"/>
      <c r="D28" s="13"/>
      <c r="E28" s="13"/>
      <c r="F28" s="14"/>
      <c r="G28" s="22"/>
      <c r="H28" s="15"/>
      <c r="I28" s="15"/>
      <c r="J28" s="15"/>
      <c r="K28" s="15"/>
      <c r="L28" s="22"/>
      <c r="M28" s="23"/>
    </row>
    <row r="29" spans="1:13" x14ac:dyDescent="0.25">
      <c r="A29" s="17" t="s">
        <v>5</v>
      </c>
      <c r="B29" s="11">
        <f>100*7.9%*376.5</f>
        <v>2974.35</v>
      </c>
      <c r="C29" s="7" t="s">
        <v>34</v>
      </c>
      <c r="D29" s="7"/>
      <c r="E29" s="7"/>
      <c r="F29" s="8"/>
      <c r="G29" s="7"/>
      <c r="H29" s="7"/>
      <c r="I29" s="7"/>
      <c r="J29" s="7"/>
      <c r="K29" s="7"/>
      <c r="L29" s="7"/>
      <c r="M29" s="23"/>
    </row>
    <row r="30" spans="1:13" x14ac:dyDescent="0.25">
      <c r="A30" s="17" t="s">
        <v>4</v>
      </c>
      <c r="B30" s="11">
        <f>50*7.9%*753</f>
        <v>2974.35</v>
      </c>
      <c r="C30" s="7" t="s">
        <v>36</v>
      </c>
      <c r="D30" s="7"/>
      <c r="E30" s="7"/>
      <c r="F30" s="8"/>
      <c r="G30" s="7"/>
      <c r="H30" s="7"/>
      <c r="I30" s="7"/>
      <c r="J30" s="7"/>
      <c r="K30" s="7"/>
      <c r="L30" s="7"/>
      <c r="M30" s="23"/>
    </row>
    <row r="31" spans="1:13" x14ac:dyDescent="0.25">
      <c r="A31" s="17" t="s">
        <v>23</v>
      </c>
      <c r="B31" s="11">
        <f>2000*7.9%</f>
        <v>158</v>
      </c>
      <c r="C31" s="7" t="s">
        <v>3</v>
      </c>
      <c r="D31" s="7"/>
      <c r="E31" s="7"/>
      <c r="F31" s="8"/>
      <c r="G31" s="7"/>
      <c r="H31" s="7"/>
      <c r="I31" s="7"/>
      <c r="J31" s="7"/>
      <c r="K31" s="7"/>
      <c r="L31" s="7"/>
      <c r="M31" s="23"/>
    </row>
    <row r="32" spans="1:13" x14ac:dyDescent="0.25">
      <c r="A32" s="18" t="s">
        <v>1</v>
      </c>
      <c r="B32" s="12">
        <f>SUM(B29:B31)</f>
        <v>6106.7</v>
      </c>
      <c r="C32" s="9"/>
      <c r="D32" s="9"/>
      <c r="E32" s="9"/>
      <c r="F32" s="10"/>
      <c r="G32" s="7"/>
      <c r="H32" s="7"/>
      <c r="I32" s="7"/>
      <c r="J32" s="7"/>
      <c r="K32" s="7"/>
      <c r="L32" s="7"/>
      <c r="M32" s="23"/>
    </row>
    <row r="33" spans="1:13" x14ac:dyDescent="0.25">
      <c r="A33" s="24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23"/>
    </row>
    <row r="34" spans="1:13" x14ac:dyDescent="0.25">
      <c r="A34" s="2"/>
      <c r="B34" s="2"/>
      <c r="C34" s="2"/>
      <c r="D34" s="2"/>
      <c r="E34" s="2"/>
      <c r="F34" s="2"/>
      <c r="G34" s="7"/>
      <c r="H34" s="7"/>
      <c r="I34" s="7"/>
      <c r="J34" s="7"/>
      <c r="K34" s="7"/>
      <c r="L34" s="7"/>
      <c r="M34" s="23"/>
    </row>
    <row r="35" spans="1:13" x14ac:dyDescent="0.25">
      <c r="A35" s="1" t="s">
        <v>18</v>
      </c>
      <c r="B35" s="1"/>
      <c r="C35" s="2"/>
      <c r="D35" s="2"/>
      <c r="E35" s="2"/>
      <c r="F35" s="2"/>
      <c r="G35" s="7"/>
      <c r="H35" s="7"/>
      <c r="I35" s="7"/>
      <c r="J35" s="7"/>
      <c r="K35" s="7"/>
      <c r="L35" s="7"/>
      <c r="M35" s="23"/>
    </row>
    <row r="36" spans="1:13" x14ac:dyDescent="0.25">
      <c r="A36" s="6"/>
      <c r="B36" s="16" t="s">
        <v>24</v>
      </c>
      <c r="C36" s="13"/>
      <c r="D36" s="13"/>
      <c r="E36" s="13"/>
      <c r="F36" s="14"/>
      <c r="G36" s="22"/>
      <c r="H36" s="15"/>
      <c r="I36" s="15"/>
      <c r="J36" s="15"/>
      <c r="K36" s="15"/>
      <c r="L36" s="22"/>
      <c r="M36" s="23"/>
    </row>
    <row r="37" spans="1:13" x14ac:dyDescent="0.25">
      <c r="A37" s="17" t="s">
        <v>5</v>
      </c>
      <c r="B37" s="11">
        <f>100*7.9%*376.5</f>
        <v>2974.35</v>
      </c>
      <c r="C37" s="7" t="s">
        <v>34</v>
      </c>
      <c r="D37" s="7"/>
      <c r="E37" s="7"/>
      <c r="F37" s="8"/>
      <c r="G37" s="7"/>
      <c r="H37" s="7"/>
      <c r="I37" s="7"/>
      <c r="J37" s="7"/>
      <c r="K37" s="7"/>
      <c r="L37" s="7"/>
      <c r="M37" s="23"/>
    </row>
    <row r="38" spans="1:13" x14ac:dyDescent="0.25">
      <c r="A38" s="17" t="s">
        <v>6</v>
      </c>
      <c r="B38" s="11">
        <f>100*7.9%*753</f>
        <v>5948.7</v>
      </c>
      <c r="C38" s="7" t="s">
        <v>37</v>
      </c>
      <c r="D38" s="7"/>
      <c r="E38" s="7"/>
      <c r="F38" s="8"/>
      <c r="G38" s="7"/>
      <c r="H38" s="7"/>
      <c r="I38" s="7"/>
      <c r="J38" s="7"/>
      <c r="K38" s="7"/>
      <c r="L38" s="7"/>
      <c r="M38" s="23"/>
    </row>
    <row r="39" spans="1:13" x14ac:dyDescent="0.25">
      <c r="A39" s="17" t="s">
        <v>23</v>
      </c>
      <c r="B39" s="11">
        <f>2000*7.9%</f>
        <v>158</v>
      </c>
      <c r="C39" s="7" t="s">
        <v>3</v>
      </c>
      <c r="D39" s="7"/>
      <c r="E39" s="7"/>
      <c r="F39" s="8"/>
      <c r="G39" s="7"/>
      <c r="H39" s="7"/>
      <c r="I39" s="7"/>
      <c r="J39" s="7"/>
      <c r="K39" s="7"/>
      <c r="L39" s="7"/>
      <c r="M39" s="23"/>
    </row>
    <row r="40" spans="1:13" x14ac:dyDescent="0.25">
      <c r="A40" s="18" t="s">
        <v>1</v>
      </c>
      <c r="B40" s="12">
        <f>SUM(B37:B39)</f>
        <v>9081.0499999999993</v>
      </c>
      <c r="C40" s="9"/>
      <c r="D40" s="9"/>
      <c r="E40" s="9"/>
      <c r="F40" s="10"/>
      <c r="G40" s="7"/>
      <c r="H40" s="7"/>
      <c r="I40" s="7"/>
      <c r="J40" s="7"/>
      <c r="K40" s="7"/>
      <c r="L40" s="7"/>
      <c r="M40" s="23"/>
    </row>
    <row r="41" spans="1:13" x14ac:dyDescent="0.25">
      <c r="A41" s="24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23"/>
    </row>
    <row r="42" spans="1:13" x14ac:dyDescent="0.25">
      <c r="A42" s="24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23"/>
    </row>
    <row r="43" spans="1:13" x14ac:dyDescent="0.25">
      <c r="A43" s="1" t="s">
        <v>17</v>
      </c>
      <c r="B43" s="1"/>
      <c r="C43" s="2"/>
      <c r="D43" s="2"/>
      <c r="E43" s="2"/>
      <c r="F43" s="2"/>
      <c r="G43" s="7"/>
      <c r="H43" s="7"/>
      <c r="I43" s="7"/>
      <c r="J43" s="7"/>
      <c r="K43" s="7"/>
      <c r="L43" s="7"/>
      <c r="M43" s="23"/>
    </row>
    <row r="44" spans="1:13" x14ac:dyDescent="0.25">
      <c r="A44" s="6"/>
      <c r="B44" s="16" t="s">
        <v>24</v>
      </c>
      <c r="C44" s="13"/>
      <c r="D44" s="13"/>
      <c r="E44" s="13"/>
      <c r="F44" s="14"/>
      <c r="G44" s="22"/>
      <c r="H44" s="15"/>
      <c r="I44" s="15"/>
      <c r="J44" s="15"/>
      <c r="K44" s="15"/>
      <c r="L44" s="22"/>
      <c r="M44" s="23"/>
    </row>
    <row r="45" spans="1:13" x14ac:dyDescent="0.25">
      <c r="A45" s="17" t="s">
        <v>5</v>
      </c>
      <c r="B45" s="11">
        <f>100*7.9%*376.5</f>
        <v>2974.35</v>
      </c>
      <c r="C45" s="25" t="s">
        <v>34</v>
      </c>
      <c r="D45" s="7"/>
      <c r="E45" s="7"/>
      <c r="F45" s="8"/>
      <c r="G45" s="7"/>
      <c r="H45" s="7"/>
      <c r="I45" s="7"/>
      <c r="J45" s="7"/>
      <c r="K45" s="7"/>
      <c r="L45" s="7"/>
      <c r="M45" s="23"/>
    </row>
    <row r="46" spans="1:13" x14ac:dyDescent="0.25">
      <c r="A46" s="17" t="s">
        <v>7</v>
      </c>
      <c r="B46" s="11">
        <f>150*7.9%*753</f>
        <v>8923.0499999999993</v>
      </c>
      <c r="C46" s="7" t="s">
        <v>38</v>
      </c>
      <c r="D46" s="7"/>
      <c r="E46" s="7"/>
      <c r="F46" s="8"/>
      <c r="G46" s="7"/>
      <c r="H46" s="7"/>
      <c r="I46" s="7"/>
      <c r="J46" s="7"/>
      <c r="K46" s="7"/>
      <c r="L46" s="7"/>
      <c r="M46" s="23"/>
    </row>
    <row r="47" spans="1:13" x14ac:dyDescent="0.25">
      <c r="A47" s="17" t="s">
        <v>23</v>
      </c>
      <c r="B47" s="11">
        <f>2000*7.9%</f>
        <v>158</v>
      </c>
      <c r="C47" s="7" t="s">
        <v>3</v>
      </c>
      <c r="D47" s="7"/>
      <c r="E47" s="7"/>
      <c r="F47" s="8"/>
      <c r="G47" s="7"/>
      <c r="H47" s="7"/>
      <c r="I47" s="7"/>
      <c r="J47" s="7"/>
      <c r="K47" s="7"/>
      <c r="L47" s="7"/>
      <c r="M47" s="23"/>
    </row>
    <row r="48" spans="1:13" x14ac:dyDescent="0.25">
      <c r="A48" s="18" t="s">
        <v>1</v>
      </c>
      <c r="B48" s="12">
        <f>SUM(B45:B47)</f>
        <v>12055.4</v>
      </c>
      <c r="C48" s="9"/>
      <c r="D48" s="9"/>
      <c r="E48" s="9"/>
      <c r="F48" s="10"/>
      <c r="G48" s="7"/>
      <c r="H48" s="7"/>
      <c r="I48" s="7"/>
      <c r="J48" s="7"/>
      <c r="K48" s="7"/>
      <c r="L48" s="7"/>
      <c r="M48" s="23"/>
    </row>
    <row r="49" spans="1:13" x14ac:dyDescent="0.25">
      <c r="A49" s="24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23"/>
    </row>
    <row r="50" spans="1:13" x14ac:dyDescent="0.25">
      <c r="A50" s="24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23"/>
    </row>
    <row r="51" spans="1:13" x14ac:dyDescent="0.25">
      <c r="A51" s="1" t="s">
        <v>8</v>
      </c>
      <c r="B51" s="1"/>
      <c r="C51" s="2"/>
      <c r="D51" s="2"/>
      <c r="E51" s="2"/>
      <c r="F51" s="2"/>
      <c r="G51" s="7"/>
      <c r="H51" s="7"/>
      <c r="I51" s="7"/>
      <c r="J51" s="7"/>
      <c r="K51" s="7"/>
      <c r="L51" s="7"/>
      <c r="M51" s="23"/>
    </row>
    <row r="52" spans="1:13" x14ac:dyDescent="0.25">
      <c r="A52" s="6"/>
      <c r="B52" s="16" t="s">
        <v>24</v>
      </c>
      <c r="C52" s="13"/>
      <c r="D52" s="13"/>
      <c r="E52" s="13"/>
      <c r="F52" s="14"/>
      <c r="G52" s="15"/>
      <c r="H52" s="15"/>
      <c r="I52" s="15"/>
      <c r="J52" s="15"/>
      <c r="K52" s="15"/>
      <c r="L52" s="22"/>
      <c r="M52" s="23"/>
    </row>
    <row r="53" spans="1:13" x14ac:dyDescent="0.25">
      <c r="A53" s="17" t="s">
        <v>9</v>
      </c>
      <c r="B53" s="11">
        <f>200*28*7.9%</f>
        <v>442.4</v>
      </c>
      <c r="C53" s="7" t="s">
        <v>13</v>
      </c>
      <c r="D53" s="7"/>
      <c r="E53" s="7"/>
      <c r="F53" s="8"/>
      <c r="G53" s="7"/>
      <c r="H53" s="7"/>
      <c r="I53" s="7"/>
      <c r="J53" s="7"/>
      <c r="K53" s="7"/>
      <c r="L53" s="7"/>
      <c r="M53" s="23"/>
    </row>
    <row r="54" spans="1:13" x14ac:dyDescent="0.25">
      <c r="A54" s="17" t="s">
        <v>10</v>
      </c>
      <c r="B54" s="11">
        <f>200*32*7.9%</f>
        <v>505.6</v>
      </c>
      <c r="C54" s="7" t="s">
        <v>14</v>
      </c>
      <c r="D54" s="7"/>
      <c r="E54" s="7"/>
      <c r="F54" s="8"/>
      <c r="G54" s="7"/>
      <c r="H54" s="7"/>
      <c r="I54" s="7"/>
      <c r="J54" s="7"/>
      <c r="K54" s="7"/>
      <c r="L54" s="7"/>
      <c r="M54" s="23"/>
    </row>
    <row r="55" spans="1:13" x14ac:dyDescent="0.25">
      <c r="A55" s="17" t="s">
        <v>11</v>
      </c>
      <c r="B55" s="11">
        <f>200*36*7.9%</f>
        <v>568.79999999999995</v>
      </c>
      <c r="C55" s="7" t="s">
        <v>15</v>
      </c>
      <c r="D55" s="7"/>
      <c r="E55" s="7"/>
      <c r="F55" s="8"/>
      <c r="G55" s="7"/>
      <c r="H55" s="7"/>
      <c r="I55" s="7"/>
      <c r="J55" s="7"/>
      <c r="K55" s="7"/>
      <c r="L55" s="7"/>
      <c r="M55" s="23"/>
    </row>
    <row r="56" spans="1:13" x14ac:dyDescent="0.25">
      <c r="A56" s="18" t="s">
        <v>12</v>
      </c>
      <c r="B56" s="12">
        <f>200*45*7.9%</f>
        <v>711</v>
      </c>
      <c r="C56" s="9" t="s">
        <v>16</v>
      </c>
      <c r="D56" s="9"/>
      <c r="E56" s="9"/>
      <c r="F56" s="10"/>
      <c r="G56" s="7"/>
      <c r="H56" s="7"/>
      <c r="I56" s="7"/>
      <c r="J56" s="7"/>
      <c r="K56" s="7"/>
      <c r="L56" s="7"/>
      <c r="M56" s="23"/>
    </row>
    <row r="57" spans="1:13" x14ac:dyDescent="0.25">
      <c r="A57" s="2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23"/>
    </row>
    <row r="58" spans="1:13" x14ac:dyDescent="0.25">
      <c r="A58" s="2"/>
      <c r="B58" s="2"/>
      <c r="C58" s="2"/>
      <c r="D58" s="2"/>
      <c r="E58" s="2"/>
      <c r="F58" s="2"/>
      <c r="G58" s="7"/>
      <c r="H58" s="7"/>
      <c r="I58" s="7"/>
      <c r="J58" s="7"/>
      <c r="K58" s="7"/>
      <c r="L58" s="7"/>
      <c r="M58" s="23"/>
    </row>
    <row r="59" spans="1:13" x14ac:dyDescent="0.25">
      <c r="A59" s="1" t="s">
        <v>43</v>
      </c>
      <c r="B59" s="1"/>
      <c r="C59" s="2"/>
      <c r="D59" s="2"/>
      <c r="E59" s="2"/>
      <c r="F59" s="2"/>
      <c r="G59" s="7"/>
      <c r="H59" s="7"/>
      <c r="I59" s="7"/>
      <c r="J59" s="7"/>
      <c r="K59" s="7"/>
      <c r="L59" s="7"/>
      <c r="M59" s="23"/>
    </row>
    <row r="60" spans="1:13" x14ac:dyDescent="0.25">
      <c r="A60" s="1" t="s">
        <v>28</v>
      </c>
      <c r="B60" s="1"/>
      <c r="C60" s="2"/>
      <c r="D60" s="2"/>
      <c r="E60" s="2"/>
      <c r="F60" s="2"/>
      <c r="G60" s="7"/>
      <c r="H60" s="7"/>
      <c r="I60" s="7"/>
      <c r="J60" s="7"/>
      <c r="K60" s="7"/>
      <c r="L60" s="7"/>
      <c r="M60" s="23"/>
    </row>
    <row r="61" spans="1:13" x14ac:dyDescent="0.25">
      <c r="A61" s="6"/>
      <c r="B61" s="16" t="s">
        <v>24</v>
      </c>
      <c r="C61" s="13"/>
      <c r="D61" s="13"/>
      <c r="E61" s="13"/>
      <c r="F61" s="14"/>
      <c r="G61" s="22"/>
      <c r="H61" s="15"/>
      <c r="I61" s="15"/>
      <c r="J61" s="15"/>
      <c r="K61" s="15"/>
      <c r="L61" s="22"/>
      <c r="M61" s="23"/>
    </row>
    <row r="62" spans="1:13" x14ac:dyDescent="0.25">
      <c r="A62" s="17" t="s">
        <v>44</v>
      </c>
      <c r="B62" s="11">
        <f>753*10*7.9%</f>
        <v>594.87</v>
      </c>
      <c r="C62" s="7" t="s">
        <v>39</v>
      </c>
      <c r="D62" s="7"/>
      <c r="E62" s="7"/>
      <c r="F62" s="8"/>
      <c r="G62" s="7"/>
      <c r="H62" s="7"/>
      <c r="I62" s="7"/>
      <c r="J62" s="7"/>
      <c r="K62" s="7"/>
      <c r="L62" s="7"/>
      <c r="M62" s="23"/>
    </row>
    <row r="63" spans="1:13" x14ac:dyDescent="0.25">
      <c r="A63" s="17" t="s">
        <v>45</v>
      </c>
      <c r="B63" s="11">
        <f>753*20*7.9%</f>
        <v>1189.74</v>
      </c>
      <c r="C63" s="7" t="s">
        <v>40</v>
      </c>
      <c r="D63" s="7"/>
      <c r="E63" s="7"/>
      <c r="F63" s="8"/>
      <c r="G63" s="7"/>
      <c r="H63" s="7"/>
      <c r="I63" s="7"/>
      <c r="J63" s="7"/>
      <c r="K63" s="7"/>
      <c r="L63" s="7"/>
      <c r="M63" s="23"/>
    </row>
    <row r="64" spans="1:13" x14ac:dyDescent="0.25">
      <c r="A64" s="17" t="s">
        <v>46</v>
      </c>
      <c r="B64" s="11">
        <f>753*30*7.9%</f>
        <v>1784.6100000000001</v>
      </c>
      <c r="C64" s="7" t="s">
        <v>41</v>
      </c>
      <c r="D64" s="7"/>
      <c r="E64" s="7"/>
      <c r="F64" s="8"/>
      <c r="G64" s="7"/>
      <c r="H64" s="7"/>
      <c r="I64" s="7"/>
      <c r="J64" s="7"/>
      <c r="K64" s="7"/>
      <c r="L64" s="7"/>
      <c r="M64" s="23"/>
    </row>
    <row r="65" spans="1:13" x14ac:dyDescent="0.25">
      <c r="A65" s="17" t="s">
        <v>47</v>
      </c>
      <c r="B65" s="11">
        <f>753*40*7.9%</f>
        <v>2379.48</v>
      </c>
      <c r="C65" s="7" t="s">
        <v>42</v>
      </c>
      <c r="D65" s="7"/>
      <c r="E65" s="7"/>
      <c r="F65" s="8"/>
      <c r="G65" s="7"/>
      <c r="H65" s="7"/>
      <c r="I65" s="7"/>
      <c r="J65" s="7"/>
      <c r="K65" s="7"/>
      <c r="L65" s="7"/>
      <c r="M65" s="23"/>
    </row>
    <row r="66" spans="1:13" x14ac:dyDescent="0.25">
      <c r="A66" s="17" t="s">
        <v>48</v>
      </c>
      <c r="B66" s="11">
        <f>753*50*7.9%</f>
        <v>2974.35</v>
      </c>
      <c r="C66" s="7" t="s">
        <v>36</v>
      </c>
      <c r="D66" s="7"/>
      <c r="E66" s="7"/>
      <c r="F66" s="8"/>
      <c r="G66" s="7"/>
      <c r="H66" s="7"/>
      <c r="I66" s="7"/>
      <c r="J66" s="7"/>
      <c r="K66" s="7"/>
      <c r="L66" s="7"/>
      <c r="M66" s="23"/>
    </row>
    <row r="67" spans="1:13" x14ac:dyDescent="0.25">
      <c r="A67" s="18" t="s">
        <v>49</v>
      </c>
      <c r="B67" s="12">
        <f>753*100*7.9%</f>
        <v>5948.7</v>
      </c>
      <c r="C67" s="9" t="s">
        <v>37</v>
      </c>
      <c r="D67" s="9"/>
      <c r="E67" s="9"/>
      <c r="F67" s="10"/>
      <c r="G67" s="7"/>
      <c r="H67" s="7"/>
      <c r="I67" s="7"/>
      <c r="J67" s="7"/>
      <c r="K67" s="7"/>
      <c r="L67" s="7"/>
      <c r="M67" s="23"/>
    </row>
    <row r="68" spans="1:13" x14ac:dyDescent="0.25">
      <c r="G68" s="23"/>
      <c r="H68" s="23"/>
      <c r="I68" s="23"/>
      <c r="J68" s="23"/>
      <c r="K68" s="23"/>
      <c r="L68" s="23"/>
      <c r="M68" s="23"/>
    </row>
    <row r="69" spans="1:13" x14ac:dyDescent="0.25">
      <c r="A69" s="1" t="s">
        <v>56</v>
      </c>
      <c r="B69" s="1"/>
      <c r="C69" s="2"/>
      <c r="D69" s="2"/>
      <c r="E69" s="2"/>
      <c r="F69" s="2"/>
      <c r="G69" s="7"/>
      <c r="H69" s="7"/>
      <c r="I69" s="7"/>
      <c r="J69" s="7"/>
      <c r="K69" s="7"/>
      <c r="L69" s="7"/>
      <c r="M69" s="23"/>
    </row>
    <row r="70" spans="1:13" x14ac:dyDescent="0.25">
      <c r="A70" s="1" t="s">
        <v>57</v>
      </c>
      <c r="B70" s="1"/>
      <c r="C70" s="2"/>
      <c r="D70" s="2"/>
      <c r="E70" s="2"/>
      <c r="F70" s="2"/>
      <c r="G70" s="7"/>
      <c r="H70" s="7"/>
      <c r="I70" s="7"/>
      <c r="J70" s="7"/>
      <c r="K70" s="7"/>
      <c r="L70" s="7"/>
      <c r="M70" s="23"/>
    </row>
    <row r="71" spans="1:13" x14ac:dyDescent="0.25">
      <c r="A71" s="26"/>
      <c r="B71" s="13" t="s">
        <v>24</v>
      </c>
      <c r="C71" s="13"/>
      <c r="D71" s="13"/>
      <c r="E71" s="13"/>
      <c r="F71" s="14"/>
      <c r="G71" s="22"/>
      <c r="H71" s="15"/>
      <c r="I71" s="15"/>
      <c r="J71" s="15"/>
      <c r="K71" s="15"/>
      <c r="L71" s="22"/>
      <c r="M71" s="23"/>
    </row>
    <row r="72" spans="1:13" x14ac:dyDescent="0.25">
      <c r="A72" s="27" t="s">
        <v>50</v>
      </c>
      <c r="B72" s="7">
        <f>10*5.4%*753</f>
        <v>406.62</v>
      </c>
      <c r="C72" s="7" t="s">
        <v>54</v>
      </c>
      <c r="D72" s="7"/>
      <c r="E72" s="7"/>
      <c r="F72" s="8"/>
      <c r="G72" s="7"/>
      <c r="H72" s="7"/>
      <c r="I72" s="7"/>
      <c r="J72" s="7"/>
      <c r="K72" s="7"/>
      <c r="L72" s="7"/>
      <c r="M72" s="23"/>
    </row>
    <row r="73" spans="1:13" x14ac:dyDescent="0.25">
      <c r="A73" s="27" t="s">
        <v>51</v>
      </c>
      <c r="B73" s="7">
        <f>20*5.4%*753</f>
        <v>813.24</v>
      </c>
      <c r="C73" s="7" t="s">
        <v>55</v>
      </c>
      <c r="D73" s="7"/>
      <c r="E73" s="7"/>
      <c r="F73" s="8"/>
      <c r="G73" s="7"/>
      <c r="H73" s="7"/>
      <c r="I73" s="7"/>
      <c r="J73" s="7"/>
      <c r="K73" s="7"/>
      <c r="L73" s="7"/>
      <c r="M73" s="23"/>
    </row>
    <row r="74" spans="1:13" x14ac:dyDescent="0.25">
      <c r="A74" s="27" t="s">
        <v>52</v>
      </c>
      <c r="B74" s="7">
        <f>30*5.4%*753</f>
        <v>1219.8600000000001</v>
      </c>
      <c r="C74" s="7" t="s">
        <v>58</v>
      </c>
      <c r="D74" s="7"/>
      <c r="E74" s="7"/>
      <c r="F74" s="8"/>
      <c r="G74" s="7"/>
      <c r="H74" s="7"/>
      <c r="I74" s="7"/>
      <c r="J74" s="7"/>
      <c r="K74" s="7"/>
      <c r="L74" s="7"/>
      <c r="M74" s="23"/>
    </row>
    <row r="75" spans="1:13" x14ac:dyDescent="0.25">
      <c r="A75" s="27" t="s">
        <v>53</v>
      </c>
      <c r="B75" s="7">
        <f>40*5.4%*753</f>
        <v>1626.48</v>
      </c>
      <c r="C75" s="7" t="s">
        <v>59</v>
      </c>
      <c r="D75" s="7"/>
      <c r="E75" s="7"/>
      <c r="F75" s="8"/>
      <c r="G75" s="7"/>
      <c r="H75" s="7"/>
      <c r="I75" s="7"/>
      <c r="J75" s="7"/>
      <c r="K75" s="7"/>
      <c r="L75" s="7"/>
      <c r="M75" s="23"/>
    </row>
    <row r="76" spans="1:13" x14ac:dyDescent="0.25">
      <c r="A76" s="28" t="s">
        <v>60</v>
      </c>
      <c r="B76" s="9">
        <f>50*5.4%*753</f>
        <v>2033.1000000000001</v>
      </c>
      <c r="C76" s="9" t="s">
        <v>61</v>
      </c>
      <c r="D76" s="9"/>
      <c r="E76" s="9"/>
      <c r="F76" s="10"/>
      <c r="G76" s="7"/>
      <c r="H76" s="7"/>
      <c r="I76" s="7"/>
      <c r="J76" s="7"/>
      <c r="K76" s="7"/>
      <c r="L76" s="7"/>
      <c r="M76" s="23"/>
    </row>
    <row r="77" spans="1:13" x14ac:dyDescent="0.25">
      <c r="G77" s="23"/>
      <c r="H77" s="23"/>
      <c r="I77" s="23"/>
      <c r="J77" s="23"/>
      <c r="K77" s="23"/>
      <c r="L77" s="23"/>
      <c r="M77" s="23"/>
    </row>
  </sheetData>
  <pageMargins left="1.2204724409448819" right="0.23622047244094491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poste9</dc:creator>
  <cp:lastModifiedBy>poste3</cp:lastModifiedBy>
  <cp:lastPrinted>2016-03-21T16:06:19Z</cp:lastPrinted>
  <dcterms:created xsi:type="dcterms:W3CDTF">2015-03-26T10:17:15Z</dcterms:created>
  <dcterms:modified xsi:type="dcterms:W3CDTF">2019-01-21T13:06:34Z</dcterms:modified>
</cp:coreProperties>
</file>